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O:\Arbio\ARB_ORG\ARBIO\Gröna arbetsgivare\6. Medlem\PDF portföljer Ack och räknesnurror\"/>
    </mc:Choice>
  </mc:AlternateContent>
  <xr:revisionPtr revIDLastSave="0" documentId="8_{2CF27387-87BF-423A-843C-8741F6638173}" xr6:coauthVersionLast="47" xr6:coauthVersionMax="47" xr10:uidLastSave="{00000000-0000-0000-0000-000000000000}"/>
  <workbookProtection workbookAlgorithmName="SHA-512" workbookHashValue="BxDYGRdA14Fq/da5hHkNWQeaSu+8GwExCyYkcqNvZ81TK4kbFg3l0WngBja29/jkE1JgtQQJKTS839Lvu1QyKQ==" workbookSaltValue="J9wJCPUPV4rQxsDLRQc60g==" workbookSpinCount="100000" lockStructure="1"/>
  <bookViews>
    <workbookView xWindow="-120" yWindow="-120" windowWidth="51840" windowHeight="21120" xr2:uid="{00000000-000D-0000-FFFF-FFFF00000000}"/>
  </bookViews>
  <sheets>
    <sheet name="Avgiftsberäkning" sheetId="1" r:id="rId1"/>
    <sheet name="Uträkni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" l="1"/>
  <c r="F12" i="2"/>
  <c r="C27" i="2"/>
  <c r="F27" i="2" s="1"/>
  <c r="C26" i="2"/>
  <c r="F26" i="2" s="1"/>
  <c r="C11" i="2"/>
  <c r="C5" i="2"/>
  <c r="F7" i="2" l="1"/>
  <c r="C10" i="2"/>
  <c r="F28" i="2"/>
  <c r="E26" i="1" s="1"/>
  <c r="F31" i="2"/>
  <c r="F32" i="2"/>
  <c r="F6" i="2"/>
  <c r="E11" i="2" l="1"/>
  <c r="C11" i="1"/>
  <c r="F33" i="2"/>
  <c r="F35" i="2" s="1"/>
  <c r="F8" i="2"/>
  <c r="E6" i="1" s="1"/>
  <c r="F18" i="2" l="1"/>
  <c r="E15" i="1" s="1"/>
  <c r="E28" i="1"/>
  <c r="E30" i="1"/>
  <c r="F14" i="2" l="1"/>
  <c r="E12" i="1"/>
  <c r="F17" i="2" l="1"/>
  <c r="E14" i="1" s="1"/>
</calcChain>
</file>

<file path=xl/sharedStrings.xml><?xml version="1.0" encoding="utf-8"?>
<sst xmlns="http://schemas.openxmlformats.org/spreadsheetml/2006/main" count="63" uniqueCount="49">
  <si>
    <t>Hängavtal med facket?</t>
  </si>
  <si>
    <t>*OBS! Fora räknar sina kostnader på innevarande år medans SLA och Svenskt Näringsliv beräknar sina på fjolårets lönekostnad</t>
  </si>
  <si>
    <t xml:space="preserve">Ej avdragsgill avgift (ej momspliktig)     </t>
  </si>
  <si>
    <t xml:space="preserve">Avdragsgill avgift (momspliktig)             </t>
  </si>
  <si>
    <t>kr</t>
  </si>
  <si>
    <t>Minimiavgift 300 kr/år</t>
  </si>
  <si>
    <t>Minimiavgift 2 700 kr/år</t>
  </si>
  <si>
    <r>
      <t>Summa avgift till SLA per år</t>
    </r>
    <r>
      <rPr>
        <sz val="10"/>
        <color theme="1"/>
        <rFont val="Arial"/>
        <family val="2"/>
      </rPr>
      <t xml:space="preserve"> exkl moms</t>
    </r>
  </si>
  <si>
    <t xml:space="preserve"> Premie FORA </t>
  </si>
  <si>
    <t>Premie arbetare (TSL) vid medlemskap i SLA</t>
  </si>
  <si>
    <t>Premie tjänstemän (TTR) vid medlemskap i SLA</t>
  </si>
  <si>
    <t xml:space="preserve">Varav följande summa är avdragsgill avgift (momspliktig) </t>
  </si>
  <si>
    <t>Skillnad premie hos Fora mellan hängavtal och medlemskap i SLA</t>
  </si>
  <si>
    <t xml:space="preserve"> Premie Fora</t>
  </si>
  <si>
    <t>Om ni vill beräkna en ungefärlig skillanden på kostnaden hos Fora om man har hängavtal med facket jämfört med om man har ett medlemskap hos oss på SLA så fyll i era uppgifter i de gula fälten</t>
  </si>
  <si>
    <t>OBS! Båda blåa fälten nedan måste fyllas i</t>
  </si>
  <si>
    <t>Fyll i era uppgifter i nedan blåa fält för att räkna ut en ungefärlig kostnad per år.</t>
  </si>
  <si>
    <t>Hängavtal. Ange årslönekostnaden arbetare innevarande år som ni angett till Fora</t>
  </si>
  <si>
    <t>Hängavtal. Ange årslönekostnaden tjänstemän innevarande år som ni angett till Fora</t>
  </si>
  <si>
    <t xml:space="preserve">Ungefärlig premie för omställningsförsäkringen/omställningsavtalet (TSL/TRR) hos FORA med hängavtal </t>
  </si>
  <si>
    <t xml:space="preserve">Ungefärlig premie för omställningsförsäkringen/omställningsavtalet (TSL/TRR) hos FORA om ni har medlemskap i SLA </t>
  </si>
  <si>
    <t>Totalt</t>
  </si>
  <si>
    <r>
      <rPr>
        <b/>
        <sz val="10"/>
        <color theme="1"/>
        <rFont val="Arial"/>
        <family val="2"/>
      </rPr>
      <t>Summa avgift till Svenskt Näringsliv</t>
    </r>
    <r>
      <rPr>
        <sz val="10"/>
        <color theme="1"/>
        <rFont val="Arial"/>
        <family val="2"/>
      </rPr>
      <t xml:space="preserve"> per år exkl moms </t>
    </r>
  </si>
  <si>
    <t>Summa avgift till Svenskt Näringsliv per år exkl moms</t>
  </si>
  <si>
    <t xml:space="preserve">Sammanlagd utbetald bruttolönesumma (personal, VD, ägare och familjemedlem) Räknas här ut automatiskt och som avgiften till Svenskt Näringsliv baserar sig på. </t>
  </si>
  <si>
    <r>
      <t xml:space="preserve">Ungefärlig uträkning av medlemsavgifterna till Gröna arbetsgivare och Svenskt Näringsliv per år </t>
    </r>
    <r>
      <rPr>
        <sz val="12"/>
        <color theme="1"/>
        <rFont val="Arial"/>
        <family val="2"/>
      </rPr>
      <t>(exkl moms)</t>
    </r>
  </si>
  <si>
    <r>
      <t xml:space="preserve">Avgift Gröna arbetsgivare Trädgårdsanläggningssektionen (0,25%), </t>
    </r>
    <r>
      <rPr>
        <b/>
        <sz val="11"/>
        <color theme="5" tint="-0.249977111117893"/>
        <rFont val="Arial"/>
        <family val="2"/>
      </rPr>
      <t>Minimiavgift 3 000 kr/år</t>
    </r>
  </si>
  <si>
    <t>Summa avgift till Gröna arbetsgivare per år exkl moms</t>
  </si>
  <si>
    <t>Avgift till Gröna arbetsgivare och Svenskt Näringsliv per år exkl moms</t>
  </si>
  <si>
    <t>*OBS! Fora räknar sina kostnader på innevarande år medans Gröna arbetsgivare och Svenskt Näringsliv beräknar sina på fjolårets lönekostnad</t>
  </si>
  <si>
    <t>Om ni vill beräkna en ungefärlig skillanden på kostnaden hos Fora om man har hängavtal med facket jämfört med om man har ett medlemskap hos oss på Gröna arbetsgivare så fyll i era uppgifter i de gula fälten</t>
  </si>
  <si>
    <t xml:space="preserve">Ungefärlig premie för omställningsförsäkringen/omställningsavtalet (TSL/TRR) hos FORA om ni har medlemskap i Gröna arbetsgivare </t>
  </si>
  <si>
    <t>Skillnad premie hos Fora mellan hängavtal och medlemskap i Gröna arbetsgivare</t>
  </si>
  <si>
    <r>
      <t xml:space="preserve">Avgift Gröna Trädgårdssektionen (0,25%), </t>
    </r>
    <r>
      <rPr>
        <b/>
        <sz val="11"/>
        <color theme="5" tint="-0.249977111117893"/>
        <rFont val="Arial"/>
        <family val="2"/>
      </rPr>
      <t>Total minimiavgift 3 000 kr/år</t>
    </r>
  </si>
  <si>
    <t>Ungefärlig avgift till Gröna arbetsgivare och Svenskt Näringsliv per år exkl moms</t>
  </si>
  <si>
    <r>
      <t xml:space="preserve">Avgift Svenskt Näringsliv (0,077%) , </t>
    </r>
    <r>
      <rPr>
        <b/>
        <sz val="11"/>
        <color theme="5" tint="-0.249977111117893"/>
        <rFont val="Arial"/>
        <family val="2"/>
      </rPr>
      <t>Minimiavgift 428 kr/år</t>
    </r>
  </si>
  <si>
    <t xml:space="preserve">Minimiavgift till Svenskt Näringsliv är 428 kr </t>
  </si>
  <si>
    <t>Trädgårdssektionen avgift 2022</t>
  </si>
  <si>
    <r>
      <t>Fyll i utbetald bruttolönesumma för personalen under 2022 (</t>
    </r>
    <r>
      <rPr>
        <b/>
        <sz val="10"/>
        <color theme="1"/>
        <rFont val="Arial"/>
        <family val="2"/>
      </rPr>
      <t>exkl VD, ägare och familjemedlem</t>
    </r>
    <r>
      <rPr>
        <sz val="10"/>
        <color theme="1"/>
        <rFont val="Arial"/>
        <family val="2"/>
      </rPr>
      <t>)</t>
    </r>
  </si>
  <si>
    <r>
      <t>Fyll i utbetald bruttolönesumma för 2022 för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</si>
  <si>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0,34% (av årslönesumman* jämfört med 0,74% vid hängavtal) och för tjänstemän (TRR) 0,55% (av årslönesumman* jämfört med 0,95%)                                  </t>
  </si>
  <si>
    <t xml:space="preserve">Om ni har medlemskap i Gröna arbetsgivare jämfört med hängavtal med facket så kommer kostnaden för omställningsstödet/omställningsavtalet bli betydligt lägre hos Fora. Den blir med medlemskap i Gröna arbetsgivare för arbetare (TSL) 0,34% (av årslönesumman* jämfört med 0,74% vid hängavtal) och för tjänstemän (TRR) 0,55% (av årslönesumman* jämfört med 0,95%)  </t>
  </si>
  <si>
    <t xml:space="preserve">Hängavtal med facket? </t>
  </si>
  <si>
    <r>
      <t xml:space="preserve">Hängavtal. Ange uppskattad årslönesumma arbetare </t>
    </r>
    <r>
      <rPr>
        <b/>
        <sz val="10"/>
        <color theme="1"/>
        <rFont val="Arial"/>
        <family val="2"/>
      </rPr>
      <t>innevarande å</t>
    </r>
    <r>
      <rPr>
        <sz val="10"/>
        <color theme="1"/>
        <rFont val="Arial"/>
        <family val="2"/>
      </rPr>
      <t>r som ni kommer ange till Fora</t>
    </r>
  </si>
  <si>
    <r>
      <t xml:space="preserve">Hängavtal. Ange uppskattad årslönesumma tjänstemän </t>
    </r>
    <r>
      <rPr>
        <b/>
        <sz val="10"/>
        <color theme="1"/>
        <rFont val="Arial"/>
        <family val="2"/>
      </rPr>
      <t>innevarande år</t>
    </r>
    <r>
      <rPr>
        <sz val="10"/>
        <color theme="1"/>
        <rFont val="Arial"/>
        <family val="2"/>
      </rPr>
      <t xml:space="preserve"> som ni kommer ange till Fora</t>
    </r>
  </si>
  <si>
    <t xml:space="preserve">               Trädgårdsanläggningssektionen preliminär avgiftsberäkning 2026</t>
  </si>
  <si>
    <r>
      <t xml:space="preserve">Fyll i utbetald bruttolönesumma för personal under 2025 </t>
    </r>
    <r>
      <rPr>
        <u/>
        <sz val="10"/>
        <color theme="1"/>
        <rFont val="Arial"/>
        <family val="2"/>
      </rPr>
      <t>(</t>
    </r>
    <r>
      <rPr>
        <b/>
        <u/>
        <sz val="10"/>
        <color theme="1"/>
        <rFont val="Arial"/>
        <family val="2"/>
      </rPr>
      <t>exkl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VD, ägare och familjemedlem)</t>
    </r>
  </si>
  <si>
    <r>
      <t>Fyll i utbetald bruttolönesumma för 2025 gällande</t>
    </r>
    <r>
      <rPr>
        <b/>
        <sz val="10"/>
        <color theme="1"/>
        <rFont val="Arial"/>
        <family val="2"/>
      </rPr>
      <t xml:space="preserve"> VD, ägare och familjemedlem</t>
    </r>
    <r>
      <rPr>
        <sz val="10"/>
        <color theme="1"/>
        <rFont val="Arial"/>
        <family val="2"/>
      </rPr>
      <t xml:space="preserve"> </t>
    </r>
  </si>
  <si>
    <r>
      <t xml:space="preserve">Avgift Svenskt Näringsliv 0,077%, </t>
    </r>
    <r>
      <rPr>
        <b/>
        <sz val="11"/>
        <color theme="5" tint="-0.249977111117893"/>
        <rFont val="Arial"/>
        <family val="2"/>
      </rPr>
      <t>Minimiavgift 428 kr/år</t>
    </r>
    <r>
      <rPr>
        <b/>
        <sz val="11"/>
        <color rgb="FFFF0000"/>
        <rFont val="Arial"/>
        <family val="2"/>
      </rPr>
      <t xml:space="preserve"> OBS 2026-års avgift ej klar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</si>
</sst>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\ &quot;kr&quot;_-;\-* #,##0\ &quot;kr&quot;_-;_-* &quot;-&quot;??\ &quot;kr&quot;_-;_-@_-"/>
    <numFmt numFmtId="166" formatCode="0.0%"/>
    <numFmt numFmtId="167" formatCode="#,##0\ &quot;kr&quot;"/>
    <numFmt numFmtId="168" formatCode="_-* #,##0\ _k_r_-;\-* #,##0\ _k_r_-;_-* &quot;-&quot;??\ _k_r_-;_-@_-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5" tint="-0.249977111117893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5" tint="-0.249977111117893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sz val="9"/>
      <color rgb="FFFF0000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5F0"/>
        <bgColor indexed="64"/>
      </patternFill>
    </fill>
    <fill>
      <gradientFill degree="90">
        <stop position="0">
          <color theme="0"/>
        </stop>
        <stop position="0.5">
          <color rgb="FF84B57B"/>
        </stop>
        <stop position="1">
          <color theme="0"/>
        </stop>
      </gradient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70C0"/>
      </top>
      <bottom/>
      <diagonal/>
    </border>
    <border>
      <left style="slantDashDot">
        <color rgb="FFFF0000"/>
      </left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10" fontId="10" fillId="0" borderId="0" xfId="0" applyNumberFormat="1" applyFont="1"/>
    <xf numFmtId="0" fontId="9" fillId="0" borderId="0" xfId="0" applyFont="1"/>
    <xf numFmtId="165" fontId="9" fillId="0" borderId="0" xfId="0" applyNumberFormat="1" applyFont="1"/>
    <xf numFmtId="165" fontId="2" fillId="0" borderId="0" xfId="0" applyNumberFormat="1" applyFont="1"/>
    <xf numFmtId="0" fontId="5" fillId="0" borderId="0" xfId="0" applyFont="1" applyAlignment="1">
      <alignment wrapText="1"/>
    </xf>
    <xf numFmtId="165" fontId="4" fillId="0" borderId="0" xfId="0" applyNumberFormat="1" applyFont="1"/>
    <xf numFmtId="0" fontId="12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165" fontId="16" fillId="0" borderId="0" xfId="0" applyNumberFormat="1" applyFont="1"/>
    <xf numFmtId="165" fontId="16" fillId="0" borderId="0" xfId="0" applyNumberFormat="1" applyFont="1" applyAlignment="1">
      <alignment wrapText="1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/>
    <xf numFmtId="1" fontId="9" fillId="0" borderId="0" xfId="0" applyNumberFormat="1" applyFont="1"/>
    <xf numFmtId="1" fontId="11" fillId="0" borderId="0" xfId="0" applyNumberFormat="1" applyFont="1"/>
    <xf numFmtId="165" fontId="10" fillId="0" borderId="0" xfId="0" applyNumberFormat="1" applyFont="1"/>
    <xf numFmtId="165" fontId="8" fillId="0" borderId="0" xfId="0" applyNumberFormat="1" applyFont="1"/>
    <xf numFmtId="167" fontId="10" fillId="2" borderId="4" xfId="0" applyNumberFormat="1" applyFont="1" applyFill="1" applyBorder="1" applyProtection="1">
      <protection locked="0"/>
    </xf>
    <xf numFmtId="166" fontId="10" fillId="0" borderId="0" xfId="0" applyNumberFormat="1" applyFont="1"/>
    <xf numFmtId="167" fontId="10" fillId="0" borderId="0" xfId="0" applyNumberFormat="1" applyFont="1"/>
    <xf numFmtId="167" fontId="14" fillId="0" borderId="0" xfId="0" applyNumberFormat="1" applyFont="1"/>
    <xf numFmtId="165" fontId="13" fillId="0" borderId="0" xfId="0" applyNumberFormat="1" applyFont="1" applyAlignment="1">
      <alignment horizontal="center"/>
    </xf>
    <xf numFmtId="167" fontId="9" fillId="0" borderId="0" xfId="0" applyNumberFormat="1" applyFont="1"/>
    <xf numFmtId="167" fontId="10" fillId="0" borderId="0" xfId="2" applyNumberFormat="1" applyFont="1"/>
    <xf numFmtId="0" fontId="5" fillId="7" borderId="5" xfId="0" applyFont="1" applyFill="1" applyBorder="1"/>
    <xf numFmtId="0" fontId="7" fillId="7" borderId="6" xfId="0" applyFont="1" applyFill="1" applyBorder="1"/>
    <xf numFmtId="167" fontId="5" fillId="7" borderId="7" xfId="0" applyNumberFormat="1" applyFont="1" applyFill="1" applyBorder="1"/>
    <xf numFmtId="168" fontId="9" fillId="3" borderId="9" xfId="2" applyNumberFormat="1" applyFont="1" applyFill="1" applyBorder="1" applyProtection="1">
      <protection locked="0"/>
    </xf>
    <xf numFmtId="0" fontId="15" fillId="5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165" fontId="3" fillId="0" borderId="0" xfId="0" applyNumberFormat="1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165" fontId="19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1" fontId="8" fillId="0" borderId="0" xfId="0" applyNumberFormat="1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wrapText="1"/>
      <protection hidden="1"/>
    </xf>
    <xf numFmtId="168" fontId="9" fillId="3" borderId="1" xfId="2" applyNumberFormat="1" applyFont="1" applyFill="1" applyBorder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168" fontId="9" fillId="0" borderId="3" xfId="2" applyNumberFormat="1" applyFont="1" applyFill="1" applyBorder="1" applyProtection="1">
      <protection hidden="1"/>
    </xf>
    <xf numFmtId="10" fontId="10" fillId="0" borderId="0" xfId="0" applyNumberFormat="1" applyFont="1" applyProtection="1">
      <protection hidden="1"/>
    </xf>
    <xf numFmtId="165" fontId="2" fillId="0" borderId="0" xfId="1" applyNumberFormat="1" applyFont="1" applyProtection="1">
      <protection hidden="1"/>
    </xf>
    <xf numFmtId="165" fontId="16" fillId="0" borderId="0" xfId="0" applyNumberFormat="1" applyFont="1" applyProtection="1">
      <protection hidden="1"/>
    </xf>
    <xf numFmtId="168" fontId="9" fillId="0" borderId="0" xfId="2" applyNumberFormat="1" applyFont="1" applyAlignment="1" applyProtection="1">
      <protection hidden="1"/>
    </xf>
    <xf numFmtId="10" fontId="10" fillId="0" borderId="2" xfId="0" applyNumberFormat="1" applyFont="1" applyBorder="1" applyProtection="1">
      <protection hidden="1"/>
    </xf>
    <xf numFmtId="165" fontId="2" fillId="0" borderId="2" xfId="1" applyNumberFormat="1" applyFont="1" applyBorder="1" applyProtection="1">
      <protection hidden="1"/>
    </xf>
    <xf numFmtId="0" fontId="13" fillId="0" borderId="0" xfId="0" applyFont="1" applyProtection="1">
      <protection hidden="1"/>
    </xf>
    <xf numFmtId="168" fontId="9" fillId="0" borderId="0" xfId="2" applyNumberFormat="1" applyFont="1" applyProtection="1">
      <protection hidden="1"/>
    </xf>
    <xf numFmtId="165" fontId="9" fillId="0" borderId="0" xfId="0" applyNumberFormat="1" applyFont="1" applyProtection="1">
      <protection hidden="1"/>
    </xf>
    <xf numFmtId="165" fontId="2" fillId="0" borderId="0" xfId="0" applyNumberFormat="1" applyFont="1" applyProtection="1">
      <protection hidden="1"/>
    </xf>
    <xf numFmtId="0" fontId="9" fillId="0" borderId="0" xfId="0" applyFont="1" applyAlignment="1" applyProtection="1">
      <alignment wrapText="1"/>
      <protection hidden="1"/>
    </xf>
    <xf numFmtId="168" fontId="10" fillId="0" borderId="0" xfId="2" applyNumberFormat="1" applyFont="1" applyProtection="1">
      <protection hidden="1"/>
    </xf>
    <xf numFmtId="168" fontId="3" fillId="0" borderId="0" xfId="2" applyNumberFormat="1" applyFont="1" applyFill="1" applyBorder="1" applyProtection="1">
      <protection hidden="1"/>
    </xf>
    <xf numFmtId="165" fontId="16" fillId="0" borderId="0" xfId="0" applyNumberFormat="1" applyFont="1" applyAlignment="1" applyProtection="1">
      <alignment wrapText="1"/>
      <protection hidden="1"/>
    </xf>
    <xf numFmtId="10" fontId="2" fillId="0" borderId="0" xfId="0" applyNumberFormat="1" applyFont="1" applyProtection="1">
      <protection hidden="1"/>
    </xf>
    <xf numFmtId="165" fontId="4" fillId="0" borderId="0" xfId="0" applyNumberFormat="1" applyFont="1" applyProtection="1">
      <protection hidden="1"/>
    </xf>
    <xf numFmtId="0" fontId="5" fillId="7" borderId="8" xfId="0" applyFont="1" applyFill="1" applyBorder="1" applyProtection="1">
      <protection hidden="1"/>
    </xf>
    <xf numFmtId="165" fontId="5" fillId="7" borderId="8" xfId="0" applyNumberFormat="1" applyFont="1" applyFill="1" applyBorder="1" applyProtection="1">
      <protection hidden="1"/>
    </xf>
    <xf numFmtId="0" fontId="5" fillId="7" borderId="8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Protection="1">
      <protection hidden="1"/>
    </xf>
    <xf numFmtId="165" fontId="3" fillId="6" borderId="7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165" fontId="8" fillId="0" borderId="0" xfId="0" applyNumberFormat="1" applyFont="1" applyProtection="1">
      <protection hidden="1"/>
    </xf>
    <xf numFmtId="165" fontId="13" fillId="0" borderId="0" xfId="0" applyNumberFormat="1" applyFont="1" applyAlignment="1" applyProtection="1">
      <alignment horizontal="center"/>
      <protection hidden="1"/>
    </xf>
    <xf numFmtId="167" fontId="10" fillId="2" borderId="4" xfId="0" applyNumberFormat="1" applyFont="1" applyFill="1" applyBorder="1" applyProtection="1">
      <protection hidden="1"/>
    </xf>
    <xf numFmtId="167" fontId="10" fillId="0" borderId="0" xfId="0" applyNumberFormat="1" applyFont="1" applyProtection="1">
      <protection hidden="1"/>
    </xf>
    <xf numFmtId="167" fontId="10" fillId="0" borderId="2" xfId="0" applyNumberFormat="1" applyFont="1" applyBorder="1" applyProtection="1">
      <protection hidden="1"/>
    </xf>
    <xf numFmtId="167" fontId="14" fillId="0" borderId="0" xfId="0" applyNumberFormat="1" applyFont="1" applyProtection="1"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165" fontId="10" fillId="0" borderId="0" xfId="0" applyNumberFormat="1" applyFont="1" applyProtection="1">
      <protection hidden="1"/>
    </xf>
    <xf numFmtId="0" fontId="2" fillId="0" borderId="6" xfId="0" applyFont="1" applyBorder="1" applyProtection="1">
      <protection hidden="1"/>
    </xf>
    <xf numFmtId="165" fontId="10" fillId="0" borderId="6" xfId="0" applyNumberFormat="1" applyFont="1" applyBorder="1" applyProtection="1">
      <protection hidden="1"/>
    </xf>
    <xf numFmtId="167" fontId="13" fillId="0" borderId="7" xfId="0" applyNumberFormat="1" applyFont="1" applyBorder="1" applyProtection="1">
      <protection hidden="1"/>
    </xf>
    <xf numFmtId="167" fontId="10" fillId="8" borderId="7" xfId="0" applyNumberFormat="1" applyFont="1" applyFill="1" applyBorder="1"/>
    <xf numFmtId="168" fontId="9" fillId="0" borderId="0" xfId="2" applyNumberFormat="1" applyFont="1" applyFill="1" applyBorder="1" applyProtection="1">
      <protection locked="0"/>
    </xf>
    <xf numFmtId="167" fontId="9" fillId="0" borderId="0" xfId="0" applyNumberFormat="1" applyFont="1" applyAlignment="1">
      <alignment vertical="top"/>
    </xf>
    <xf numFmtId="168" fontId="10" fillId="0" borderId="0" xfId="2" applyNumberFormat="1" applyFont="1" applyFill="1" applyBorder="1" applyAlignment="1" applyProtection="1">
      <alignment vertical="center"/>
    </xf>
    <xf numFmtId="169" fontId="10" fillId="0" borderId="0" xfId="0" applyNumberFormat="1" applyFont="1" applyProtection="1">
      <protection hidden="1"/>
    </xf>
    <xf numFmtId="169" fontId="10" fillId="0" borderId="2" xfId="0" applyNumberFormat="1" applyFont="1" applyBorder="1" applyProtection="1">
      <protection hidden="1"/>
    </xf>
    <xf numFmtId="167" fontId="9" fillId="4" borderId="7" xfId="0" applyNumberFormat="1" applyFont="1" applyFill="1" applyBorder="1"/>
    <xf numFmtId="2" fontId="10" fillId="0" borderId="0" xfId="0" applyNumberFormat="1" applyFont="1"/>
    <xf numFmtId="0" fontId="13" fillId="4" borderId="5" xfId="0" applyFont="1" applyFill="1" applyBorder="1"/>
    <xf numFmtId="0" fontId="0" fillId="4" borderId="6" xfId="0" applyFill="1" applyBorder="1"/>
    <xf numFmtId="0" fontId="22" fillId="9" borderId="0" xfId="0" applyFont="1" applyFill="1" applyAlignment="1">
      <alignment horizontal="center" vertical="center" wrapText="1"/>
    </xf>
    <xf numFmtId="0" fontId="23" fillId="9" borderId="0" xfId="0" applyFont="1" applyFill="1" applyAlignment="1">
      <alignment horizontal="center"/>
    </xf>
    <xf numFmtId="165" fontId="17" fillId="6" borderId="0" xfId="0" applyNumberFormat="1" applyFont="1" applyFill="1" applyAlignment="1">
      <alignment wrapText="1"/>
    </xf>
    <xf numFmtId="0" fontId="18" fillId="6" borderId="0" xfId="0" applyFont="1" applyFill="1" applyAlignment="1">
      <alignment wrapText="1"/>
    </xf>
    <xf numFmtId="0" fontId="2" fillId="8" borderId="5" xfId="0" applyFont="1" applyFill="1" applyBorder="1"/>
    <xf numFmtId="0" fontId="0" fillId="8" borderId="6" xfId="0" applyFill="1" applyBorder="1"/>
    <xf numFmtId="0" fontId="13" fillId="0" borderId="0" xfId="0" applyFont="1"/>
    <xf numFmtId="0" fontId="0" fillId="0" borderId="0" xfId="0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165" fontId="19" fillId="0" borderId="0" xfId="0" applyNumberFormat="1" applyFont="1"/>
    <xf numFmtId="0" fontId="9" fillId="0" borderId="0" xfId="0" applyFont="1" applyAlignment="1">
      <alignment wrapText="1"/>
    </xf>
    <xf numFmtId="0" fontId="10" fillId="6" borderId="0" xfId="0" applyFont="1" applyFill="1" applyAlignment="1">
      <alignment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/>
    </xf>
    <xf numFmtId="165" fontId="17" fillId="6" borderId="0" xfId="0" applyNumberFormat="1" applyFont="1" applyFill="1" applyAlignment="1" applyProtection="1">
      <alignment wrapText="1"/>
      <protection hidden="1"/>
    </xf>
    <xf numFmtId="0" fontId="18" fillId="6" borderId="0" xfId="0" applyFont="1" applyFill="1" applyAlignment="1" applyProtection="1">
      <alignment wrapText="1"/>
      <protection hidden="1"/>
    </xf>
    <xf numFmtId="0" fontId="13" fillId="0" borderId="5" xfId="0" applyFont="1" applyBorder="1" applyProtection="1">
      <protection hidden="1"/>
    </xf>
    <xf numFmtId="0" fontId="0" fillId="0" borderId="6" xfId="0" applyBorder="1" applyProtection="1">
      <protection hidden="1"/>
    </xf>
    <xf numFmtId="0" fontId="13" fillId="0" borderId="0" xfId="0" applyFont="1" applyProtection="1">
      <protection hidden="1"/>
    </xf>
    <xf numFmtId="0" fontId="0" fillId="0" borderId="0" xfId="0" applyProtection="1">
      <protection hidden="1"/>
    </xf>
    <xf numFmtId="0" fontId="2" fillId="4" borderId="5" xfId="0" applyFont="1" applyFill="1" applyBorder="1" applyProtection="1">
      <protection hidden="1"/>
    </xf>
    <xf numFmtId="0" fontId="0" fillId="4" borderId="6" xfId="0" applyFill="1" applyBorder="1" applyProtection="1">
      <protection hidden="1"/>
    </xf>
  </cellXfs>
  <cellStyles count="3">
    <cellStyle name="Normal" xfId="0" builtinId="0"/>
    <cellStyle name="Tusental" xfId="2" builtinId="3"/>
    <cellStyle name="Valuta" xfId="1" builtinId="4"/>
  </cellStyles>
  <dxfs count="0"/>
  <tableStyles count="0" defaultTableStyle="TableStyleMedium2" defaultPivotStyle="PivotStyleLight16"/>
  <colors>
    <mruColors>
      <color rgb="FF84B57B"/>
      <color rgb="FFFFFAEB"/>
      <color rgb="FFEFF6EA"/>
      <color rgb="FFF9FBFD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333381</xdr:colOff>
      <xdr:row>0</xdr:row>
      <xdr:rowOff>0</xdr:rowOff>
    </xdr:from>
    <xdr:to>
      <xdr:col>1</xdr:col>
      <xdr:colOff>1239650</xdr:colOff>
      <xdr:row>0</xdr:row>
      <xdr:rowOff>787800</xdr:rowOff>
    </xdr:to>
    <xdr:pic>
      <xdr:nvPicPr>
        <xdr:cNvPr id="4" name="Bildobjekt 3" descr="C:\Users\arbibc\AppData\Local\Microsoft\Windows\INetCache\Content.Word\SLA_Logo_Arbetsgivare_BG_CMYK.JPG">
          <a:extLst>
            <a:ext uri="{FF2B5EF4-FFF2-40B4-BE49-F238E27FC236}">
              <a16:creationId xmlns:a16="http://schemas.microsoft.com/office/drawing/2014/main" id="{4BBE31E6-49CF-4BE0-AE7C-F6BA10A2C6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20" b="-1"/>
        <a:stretch/>
      </xdr:blipFill>
      <xdr:spPr bwMode="auto">
        <a:xfrm>
          <a:off x="609606" y="0"/>
          <a:ext cx="906269" cy="787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0"/>
  <sheetViews>
    <sheetView showGridLines="0" showRowColHeaders="0" tabSelected="1" workbookViewId="0">
      <selection activeCell="B1" sqref="B1:F1"/>
    </sheetView>
  </sheetViews>
  <sheetFormatPr defaultRowHeight="14.25" x14ac:dyDescent="0.2"/>
  <cols>
    <col min="1" max="1" width="4.140625" style="1" customWidth="1"/>
    <col min="2" max="2" width="85" style="1" customWidth="1"/>
    <col min="3" max="3" width="16" style="2" customWidth="1"/>
    <col min="4" max="4" width="6.28515625" style="3" customWidth="1"/>
    <col min="5" max="5" width="11.28515625" style="1" customWidth="1"/>
    <col min="6" max="6" width="4.5703125" style="2" customWidth="1"/>
    <col min="7" max="7" width="50.85546875" style="1" customWidth="1"/>
    <col min="8" max="8" width="9.140625" style="1"/>
    <col min="9" max="9" width="18.42578125" style="1" customWidth="1"/>
    <col min="10" max="16384" width="9.140625" style="1"/>
  </cols>
  <sheetData>
    <row r="1" spans="2:7" ht="62.25" customHeight="1" x14ac:dyDescent="0.35">
      <c r="B1" s="99" t="s">
        <v>45</v>
      </c>
      <c r="C1" s="100"/>
      <c r="D1" s="100"/>
      <c r="E1" s="100"/>
      <c r="F1" s="100"/>
    </row>
    <row r="2" spans="2:7" s="4" customFormat="1" ht="42.75" customHeight="1" x14ac:dyDescent="0.25">
      <c r="B2" s="12" t="s">
        <v>25</v>
      </c>
      <c r="C2" s="101" t="s">
        <v>16</v>
      </c>
      <c r="D2" s="102"/>
      <c r="E2" s="102"/>
      <c r="F2" s="102"/>
    </row>
    <row r="3" spans="2:7" ht="20.100000000000001" customHeight="1" x14ac:dyDescent="0.25">
      <c r="C3" s="109" t="s">
        <v>15</v>
      </c>
      <c r="D3" s="106"/>
      <c r="E3" s="106"/>
      <c r="F3" s="106"/>
    </row>
    <row r="4" spans="2:7" s="6" customFormat="1" ht="15" customHeight="1" thickBot="1" x14ac:dyDescent="0.3">
      <c r="B4" s="9" t="s">
        <v>26</v>
      </c>
      <c r="C4" s="21"/>
      <c r="D4" s="7"/>
      <c r="F4" s="2"/>
    </row>
    <row r="5" spans="2:7" s="6" customFormat="1" ht="20.100000000000001" customHeight="1" thickBot="1" x14ac:dyDescent="0.3">
      <c r="B5" s="16" t="s">
        <v>46</v>
      </c>
      <c r="C5" s="36"/>
      <c r="D5" s="20" t="s">
        <v>4</v>
      </c>
      <c r="F5" s="2"/>
    </row>
    <row r="6" spans="2:7" ht="15" customHeight="1" x14ac:dyDescent="0.25">
      <c r="B6" s="17" t="s">
        <v>27</v>
      </c>
      <c r="D6" s="20"/>
      <c r="E6" s="31">
        <f>Uträkningen!F8</f>
        <v>3000</v>
      </c>
      <c r="F6" s="10"/>
      <c r="G6" s="18"/>
    </row>
    <row r="7" spans="2:7" ht="15" customHeight="1" x14ac:dyDescent="0.25">
      <c r="C7" s="22"/>
      <c r="D7" s="20"/>
      <c r="E7" s="8"/>
      <c r="F7" s="11"/>
      <c r="G7" s="17"/>
    </row>
    <row r="8" spans="2:7" s="6" customFormat="1" ht="29.25" customHeight="1" thickBot="1" x14ac:dyDescent="0.3">
      <c r="B8" s="15" t="s">
        <v>48</v>
      </c>
      <c r="C8" s="23"/>
      <c r="D8" s="20"/>
      <c r="E8" s="8"/>
      <c r="F8" s="11"/>
      <c r="G8" s="17"/>
    </row>
    <row r="9" spans="2:7" s="6" customFormat="1" ht="20.100000000000001" customHeight="1" thickBot="1" x14ac:dyDescent="0.3">
      <c r="B9" s="16" t="s">
        <v>47</v>
      </c>
      <c r="C9" s="36"/>
      <c r="D9" s="20" t="s">
        <v>4</v>
      </c>
      <c r="E9" s="8"/>
      <c r="F9" s="11"/>
      <c r="G9" s="17"/>
    </row>
    <row r="10" spans="2:7" s="6" customFormat="1" ht="10.5" customHeight="1" x14ac:dyDescent="0.25">
      <c r="B10" s="16"/>
      <c r="C10" s="90"/>
      <c r="D10" s="20"/>
      <c r="E10" s="8"/>
      <c r="F10" s="11"/>
      <c r="G10" s="17"/>
    </row>
    <row r="11" spans="2:7" s="6" customFormat="1" ht="40.5" customHeight="1" x14ac:dyDescent="0.2">
      <c r="B11" s="16" t="s">
        <v>24</v>
      </c>
      <c r="C11" s="92">
        <f>Uträkningen!C10</f>
        <v>0</v>
      </c>
      <c r="D11" s="20"/>
      <c r="E11" s="8"/>
      <c r="F11" s="11"/>
      <c r="G11" s="17"/>
    </row>
    <row r="12" spans="2:7" ht="15" customHeight="1" x14ac:dyDescent="0.2">
      <c r="B12" s="16" t="s">
        <v>23</v>
      </c>
      <c r="C12" s="1"/>
      <c r="D12" s="17"/>
      <c r="E12" s="91">
        <f>Uträkningen!F14</f>
        <v>428</v>
      </c>
      <c r="F12" s="1"/>
      <c r="G12" s="19"/>
    </row>
    <row r="13" spans="2:7" ht="15" customHeight="1" x14ac:dyDescent="0.2">
      <c r="F13" s="13"/>
    </row>
    <row r="14" spans="2:7" s="6" customFormat="1" ht="20.100000000000001" customHeight="1" x14ac:dyDescent="0.25">
      <c r="B14" s="33" t="s">
        <v>28</v>
      </c>
      <c r="C14" s="34"/>
      <c r="D14" s="34"/>
      <c r="E14" s="35">
        <f>Uträkningen!F17</f>
        <v>3428</v>
      </c>
    </row>
    <row r="15" spans="2:7" ht="15" x14ac:dyDescent="0.25">
      <c r="B15" s="103" t="s">
        <v>11</v>
      </c>
      <c r="C15" s="104"/>
      <c r="D15" s="104"/>
      <c r="E15" s="89">
        <f>Uträkningen!F18</f>
        <v>2730</v>
      </c>
    </row>
    <row r="17" spans="2:8" ht="0.75" customHeight="1" x14ac:dyDescent="0.2"/>
    <row r="18" spans="2:8" s="5" customFormat="1" ht="15.75" x14ac:dyDescent="0.25">
      <c r="B18" s="9" t="s">
        <v>42</v>
      </c>
      <c r="C18" s="1"/>
      <c r="D18" s="1"/>
      <c r="E18" s="1"/>
      <c r="F18" s="1"/>
      <c r="G18" s="1"/>
      <c r="H18" s="1"/>
    </row>
    <row r="19" spans="2:8" ht="51.75" customHeight="1" x14ac:dyDescent="0.25">
      <c r="B19" s="112" t="s">
        <v>40</v>
      </c>
      <c r="C19" s="113"/>
      <c r="D19" s="113"/>
      <c r="E19" s="113"/>
      <c r="G19" s="5"/>
      <c r="H19" s="5"/>
    </row>
    <row r="20" spans="2:8" ht="10.5" customHeight="1" x14ac:dyDescent="0.25">
      <c r="C20" s="13"/>
      <c r="D20" s="9"/>
      <c r="E20" s="9"/>
      <c r="F20" s="13"/>
    </row>
    <row r="21" spans="2:8" s="9" customFormat="1" ht="30.75" customHeight="1" x14ac:dyDescent="0.25">
      <c r="B21" s="110" t="s">
        <v>29</v>
      </c>
      <c r="C21" s="106"/>
      <c r="D21" s="106"/>
      <c r="E21" s="106"/>
      <c r="F21" s="2"/>
      <c r="G21" s="1"/>
      <c r="H21" s="1"/>
    </row>
    <row r="22" spans="2:8" ht="32.25" customHeight="1" x14ac:dyDescent="0.25">
      <c r="B22" s="111" t="s">
        <v>30</v>
      </c>
      <c r="C22" s="106"/>
      <c r="D22" s="106"/>
      <c r="E22" s="106"/>
      <c r="F22" s="9"/>
      <c r="G22" s="9"/>
    </row>
    <row r="23" spans="2:8" ht="15" customHeight="1" x14ac:dyDescent="0.25">
      <c r="B23" s="16"/>
      <c r="C23" s="25"/>
      <c r="D23" s="1"/>
      <c r="E23" s="30" t="s">
        <v>13</v>
      </c>
      <c r="F23" s="9"/>
      <c r="G23" s="9"/>
    </row>
    <row r="24" spans="2:8" x14ac:dyDescent="0.2">
      <c r="B24" s="17" t="s">
        <v>43</v>
      </c>
      <c r="C24" s="26"/>
      <c r="D24" s="20" t="s">
        <v>4</v>
      </c>
      <c r="E24" s="96"/>
      <c r="F24" s="28"/>
    </row>
    <row r="25" spans="2:8" x14ac:dyDescent="0.2">
      <c r="B25" s="17" t="s">
        <v>44</v>
      </c>
      <c r="C25" s="26"/>
      <c r="D25" s="20" t="s">
        <v>4</v>
      </c>
      <c r="E25" s="96"/>
      <c r="F25" s="1"/>
    </row>
    <row r="26" spans="2:8" ht="15" x14ac:dyDescent="0.25">
      <c r="B26" s="105" t="s">
        <v>19</v>
      </c>
      <c r="C26" s="106"/>
      <c r="D26" s="106"/>
      <c r="E26" s="32">
        <f>Uträkningen!F28</f>
        <v>0</v>
      </c>
      <c r="F26" s="1"/>
    </row>
    <row r="27" spans="2:8" ht="12.75" customHeight="1" x14ac:dyDescent="0.2">
      <c r="B27" s="17"/>
      <c r="C27" s="28"/>
      <c r="D27" s="20"/>
      <c r="E27" s="27"/>
      <c r="F27" s="29"/>
    </row>
    <row r="28" spans="2:8" s="14" customFormat="1" ht="28.5" customHeight="1" x14ac:dyDescent="0.25">
      <c r="B28" s="107" t="s">
        <v>31</v>
      </c>
      <c r="C28" s="108"/>
      <c r="D28" s="108"/>
      <c r="E28" s="32">
        <f>Uträkningen!F33</f>
        <v>0</v>
      </c>
      <c r="F28" s="1"/>
    </row>
    <row r="29" spans="2:8" x14ac:dyDescent="0.2">
      <c r="B29" s="4"/>
      <c r="C29" s="24"/>
      <c r="D29" s="20"/>
      <c r="E29" s="17"/>
      <c r="F29" s="24"/>
      <c r="G29" s="14"/>
      <c r="H29" s="14"/>
    </row>
    <row r="30" spans="2:8" ht="15" x14ac:dyDescent="0.25">
      <c r="B30" s="97" t="s">
        <v>32</v>
      </c>
      <c r="C30" s="98"/>
      <c r="D30" s="98"/>
      <c r="E30" s="95">
        <f>Uträkningen!F35</f>
        <v>0</v>
      </c>
      <c r="F30" s="24"/>
    </row>
  </sheetData>
  <sheetProtection algorithmName="SHA-512" hashValue="ioqPjDKX4EVXdxxgxeZeanB6dS2/e7L/E18GQv6zID1v+tqBELSlEiba0OBq8xTH4eqH0tqMDgE3vQBqljCTEA==" saltValue="NA83xQkoLU301Swe1T5BpQ==" spinCount="100000" sheet="1" objects="1" scenarios="1"/>
  <mergeCells count="10">
    <mergeCell ref="B30:D30"/>
    <mergeCell ref="B1:F1"/>
    <mergeCell ref="C2:F2"/>
    <mergeCell ref="B15:D15"/>
    <mergeCell ref="B26:D26"/>
    <mergeCell ref="B28:D28"/>
    <mergeCell ref="C3:F3"/>
    <mergeCell ref="B21:E21"/>
    <mergeCell ref="B22:E22"/>
    <mergeCell ref="B19:E19"/>
  </mergeCells>
  <printOptions gridLines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topLeftCell="A10" workbookViewId="0">
      <selection activeCell="B31" sqref="B31"/>
    </sheetView>
  </sheetViews>
  <sheetFormatPr defaultRowHeight="14.25" x14ac:dyDescent="0.2"/>
  <cols>
    <col min="1" max="1" width="85" style="38" customWidth="1"/>
    <col min="2" max="2" width="9.140625" style="38"/>
    <col min="3" max="3" width="16" style="39" customWidth="1"/>
    <col min="4" max="4" width="4.28515625" style="40" customWidth="1"/>
    <col min="5" max="5" width="15.5703125" style="38" customWidth="1"/>
    <col min="6" max="6" width="18.85546875" style="39" customWidth="1"/>
    <col min="7" max="7" width="50.85546875" style="38" customWidth="1"/>
    <col min="8" max="8" width="9.140625" style="38"/>
    <col min="9" max="9" width="18.42578125" style="38" customWidth="1"/>
    <col min="10" max="16384" width="9.140625" style="38"/>
  </cols>
  <sheetData>
    <row r="1" spans="1:7" ht="32.25" customHeight="1" x14ac:dyDescent="0.2">
      <c r="A1" s="37" t="s">
        <v>37</v>
      </c>
    </row>
    <row r="2" spans="1:7" s="42" customFormat="1" ht="31.5" customHeight="1" x14ac:dyDescent="0.25">
      <c r="A2" s="41" t="s">
        <v>25</v>
      </c>
      <c r="C2" s="114" t="s">
        <v>16</v>
      </c>
      <c r="D2" s="115"/>
      <c r="E2" s="115"/>
      <c r="F2" s="115"/>
    </row>
    <row r="3" spans="1:7" ht="20.100000000000001" customHeight="1" x14ac:dyDescent="0.2">
      <c r="C3" s="43" t="s">
        <v>15</v>
      </c>
    </row>
    <row r="4" spans="1:7" s="45" customFormat="1" ht="15" customHeight="1" thickBot="1" x14ac:dyDescent="0.3">
      <c r="A4" s="44" t="s">
        <v>33</v>
      </c>
      <c r="C4" s="46"/>
      <c r="D4" s="47"/>
      <c r="F4" s="39"/>
    </row>
    <row r="5" spans="1:7" s="45" customFormat="1" ht="15" customHeight="1" thickBot="1" x14ac:dyDescent="0.3">
      <c r="A5" s="48" t="s">
        <v>38</v>
      </c>
      <c r="C5" s="49">
        <f>Avgiftsberäkning!C5</f>
        <v>0</v>
      </c>
      <c r="D5" s="50" t="s">
        <v>4</v>
      </c>
      <c r="F5" s="39"/>
    </row>
    <row r="6" spans="1:7" ht="15" customHeight="1" x14ac:dyDescent="0.25">
      <c r="A6" s="51" t="s">
        <v>2</v>
      </c>
      <c r="C6" s="52"/>
      <c r="D6" s="50"/>
      <c r="E6" s="53">
        <v>2.9999999999999997E-4</v>
      </c>
      <c r="F6" s="54">
        <f>IF((C5*E6)&gt;=300,C5*E6,300)</f>
        <v>300</v>
      </c>
      <c r="G6" s="55" t="s">
        <v>5</v>
      </c>
    </row>
    <row r="7" spans="1:7" ht="15" customHeight="1" thickBot="1" x14ac:dyDescent="0.3">
      <c r="A7" s="51" t="s">
        <v>3</v>
      </c>
      <c r="C7" s="56"/>
      <c r="D7" s="50"/>
      <c r="E7" s="57">
        <v>2.2000000000000001E-3</v>
      </c>
      <c r="F7" s="58">
        <f>IF((C5*E7)&gt;=2700,C5*E7,2700)</f>
        <v>2700</v>
      </c>
      <c r="G7" s="55" t="s">
        <v>6</v>
      </c>
    </row>
    <row r="8" spans="1:7" ht="15" customHeight="1" x14ac:dyDescent="0.25">
      <c r="A8" s="59" t="s">
        <v>7</v>
      </c>
      <c r="C8" s="60"/>
      <c r="D8" s="50"/>
      <c r="E8" s="53">
        <v>2.5000000000000001E-3</v>
      </c>
      <c r="F8" s="61">
        <f>F6+F7</f>
        <v>3000</v>
      </c>
      <c r="G8" s="55"/>
    </row>
    <row r="9" spans="1:7" ht="15" customHeight="1" x14ac:dyDescent="0.25">
      <c r="C9" s="60"/>
      <c r="D9" s="50"/>
      <c r="E9" s="53"/>
      <c r="F9" s="62"/>
      <c r="G9" s="51"/>
    </row>
    <row r="10" spans="1:7" s="45" customFormat="1" ht="15" customHeight="1" thickBot="1" x14ac:dyDescent="0.3">
      <c r="A10" s="63" t="s">
        <v>35</v>
      </c>
      <c r="B10" s="45" t="s">
        <v>21</v>
      </c>
      <c r="C10" s="60">
        <f>C5+C11</f>
        <v>0</v>
      </c>
      <c r="D10" s="50"/>
      <c r="E10" s="53"/>
      <c r="F10" s="62"/>
      <c r="G10" s="51"/>
    </row>
    <row r="11" spans="1:7" s="45" customFormat="1" ht="15" customHeight="1" thickBot="1" x14ac:dyDescent="0.3">
      <c r="A11" s="16" t="s">
        <v>39</v>
      </c>
      <c r="C11" s="49">
        <f>Avgiftsberäkning!C9</f>
        <v>0</v>
      </c>
      <c r="D11" s="50" t="s">
        <v>4</v>
      </c>
      <c r="E11" s="64">
        <f>(C10-500000)</f>
        <v>-500000</v>
      </c>
      <c r="F11" s="62"/>
      <c r="G11" s="51"/>
    </row>
    <row r="12" spans="1:7" ht="15" customHeight="1" x14ac:dyDescent="0.2">
      <c r="A12" s="51" t="s">
        <v>2</v>
      </c>
      <c r="C12" s="54"/>
      <c r="D12" s="50"/>
      <c r="E12" s="93">
        <v>7.1000000000000002E-4</v>
      </c>
      <c r="F12" s="54">
        <f>IF((E11*E12)&gt;=398,E11*E12,398)</f>
        <v>398</v>
      </c>
      <c r="G12" s="51"/>
    </row>
    <row r="13" spans="1:7" ht="15" customHeight="1" thickBot="1" x14ac:dyDescent="0.25">
      <c r="A13" s="51" t="s">
        <v>3</v>
      </c>
      <c r="C13" s="65"/>
      <c r="D13" s="50"/>
      <c r="E13" s="94">
        <v>6.0000000000000002E-5</v>
      </c>
      <c r="F13" s="58">
        <f>IF((E11*E13)&gt;=30,E11*E13,30)</f>
        <v>30</v>
      </c>
      <c r="G13" s="51"/>
    </row>
    <row r="14" spans="1:7" ht="27.75" customHeight="1" x14ac:dyDescent="0.25">
      <c r="A14" s="48" t="s">
        <v>22</v>
      </c>
      <c r="D14" s="51"/>
      <c r="E14" s="93">
        <v>7.6999999999999996E-4</v>
      </c>
      <c r="F14" s="61">
        <f>IF((F12+F13)&gt;=428,F12+F13,428)</f>
        <v>428</v>
      </c>
      <c r="G14" s="66" t="s">
        <v>36</v>
      </c>
    </row>
    <row r="15" spans="1:7" ht="15" customHeight="1" x14ac:dyDescent="0.25">
      <c r="A15" s="42"/>
      <c r="D15" s="38"/>
      <c r="E15" s="67"/>
      <c r="F15" s="61"/>
      <c r="G15" s="42"/>
    </row>
    <row r="16" spans="1:7" ht="15" customHeight="1" thickBot="1" x14ac:dyDescent="0.25">
      <c r="F16" s="68"/>
    </row>
    <row r="17" spans="1:8" s="45" customFormat="1" ht="20.100000000000001" customHeight="1" x14ac:dyDescent="0.25">
      <c r="A17" s="69" t="s">
        <v>34</v>
      </c>
      <c r="B17" s="69"/>
      <c r="C17" s="70"/>
      <c r="D17" s="71"/>
      <c r="E17" s="69"/>
      <c r="F17" s="70">
        <f>F8+F14</f>
        <v>3428</v>
      </c>
    </row>
    <row r="18" spans="1:8" ht="15" x14ac:dyDescent="0.25">
      <c r="A18" s="120" t="s">
        <v>11</v>
      </c>
      <c r="B18" s="121"/>
      <c r="C18" s="121"/>
      <c r="D18" s="72"/>
      <c r="E18" s="73"/>
      <c r="F18" s="74">
        <f>F7+F13</f>
        <v>2730</v>
      </c>
    </row>
    <row r="20" spans="1:8" s="75" customFormat="1" ht="15.75" x14ac:dyDescent="0.25">
      <c r="A20" s="44" t="s">
        <v>0</v>
      </c>
      <c r="C20" s="38"/>
      <c r="D20" s="38"/>
      <c r="E20" s="38"/>
      <c r="F20" s="38"/>
      <c r="G20" s="38"/>
      <c r="H20" s="38"/>
    </row>
    <row r="21" spans="1:8" ht="56.25" customHeight="1" x14ac:dyDescent="0.25">
      <c r="A21" s="16" t="s">
        <v>41</v>
      </c>
      <c r="G21" s="75"/>
      <c r="H21" s="75"/>
    </row>
    <row r="22" spans="1:8" ht="15" x14ac:dyDescent="0.25">
      <c r="C22" s="68"/>
      <c r="D22" s="44"/>
      <c r="E22" s="44"/>
      <c r="F22" s="68"/>
    </row>
    <row r="23" spans="1:8" s="44" customFormat="1" ht="15" x14ac:dyDescent="0.25">
      <c r="A23" s="44" t="s">
        <v>1</v>
      </c>
      <c r="C23" s="39"/>
      <c r="D23" s="38"/>
      <c r="E23" s="38"/>
      <c r="F23" s="39"/>
      <c r="G23" s="38"/>
      <c r="H23" s="38"/>
    </row>
    <row r="24" spans="1:8" ht="30" customHeight="1" x14ac:dyDescent="0.25">
      <c r="A24" s="48" t="s">
        <v>14</v>
      </c>
      <c r="B24" s="76"/>
      <c r="C24" s="38"/>
      <c r="D24" s="77"/>
      <c r="E24" s="44"/>
      <c r="F24" s="44"/>
    </row>
    <row r="25" spans="1:8" ht="15" x14ac:dyDescent="0.25">
      <c r="C25" s="76"/>
      <c r="D25" s="38"/>
      <c r="F25" s="77" t="s">
        <v>8</v>
      </c>
      <c r="G25" s="44"/>
      <c r="H25" s="44"/>
    </row>
    <row r="26" spans="1:8" ht="12.75" customHeight="1" x14ac:dyDescent="0.2">
      <c r="A26" s="51" t="s">
        <v>17</v>
      </c>
      <c r="C26" s="78">
        <f>Avgiftsberäkning!C24</f>
        <v>0</v>
      </c>
      <c r="D26" s="50" t="s">
        <v>4</v>
      </c>
      <c r="E26" s="8">
        <v>7.4000000000000003E-3</v>
      </c>
      <c r="F26" s="79">
        <f>C26*E26</f>
        <v>0</v>
      </c>
    </row>
    <row r="27" spans="1:8" ht="15" thickBot="1" x14ac:dyDescent="0.25">
      <c r="A27" s="51" t="s">
        <v>18</v>
      </c>
      <c r="C27" s="78">
        <f>Avgiftsberäkning!C25</f>
        <v>0</v>
      </c>
      <c r="D27" s="50" t="s">
        <v>4</v>
      </c>
      <c r="E27" s="8">
        <v>9.4999999999999998E-3</v>
      </c>
      <c r="F27" s="80">
        <f>C27*E27</f>
        <v>0</v>
      </c>
    </row>
    <row r="28" spans="1:8" ht="15" x14ac:dyDescent="0.25">
      <c r="A28" s="118" t="s">
        <v>19</v>
      </c>
      <c r="B28" s="119"/>
      <c r="C28" s="119"/>
      <c r="D28" s="50"/>
      <c r="E28" s="53"/>
      <c r="F28" s="81">
        <f>F26+F27</f>
        <v>0</v>
      </c>
    </row>
    <row r="29" spans="1:8" x14ac:dyDescent="0.2">
      <c r="A29" s="82"/>
      <c r="C29" s="79"/>
      <c r="D29" s="50"/>
      <c r="E29" s="53"/>
      <c r="F29" s="81"/>
    </row>
    <row r="30" spans="1:8" x14ac:dyDescent="0.2">
      <c r="A30" s="48"/>
      <c r="C30" s="79"/>
      <c r="D30" s="50"/>
      <c r="E30" s="53"/>
      <c r="F30" s="79"/>
    </row>
    <row r="31" spans="1:8" x14ac:dyDescent="0.2">
      <c r="A31" s="51" t="s">
        <v>9</v>
      </c>
      <c r="C31" s="79"/>
      <c r="D31" s="50"/>
      <c r="E31" s="8">
        <v>3.3999999999999998E-3</v>
      </c>
      <c r="F31" s="79">
        <f>C26*E31</f>
        <v>0</v>
      </c>
    </row>
    <row r="32" spans="1:8" ht="15" thickBot="1" x14ac:dyDescent="0.25">
      <c r="A32" s="51" t="s">
        <v>10</v>
      </c>
      <c r="C32" s="79"/>
      <c r="D32" s="50"/>
      <c r="E32" s="8">
        <v>5.4999999999999997E-3</v>
      </c>
      <c r="F32" s="80">
        <f>C27*E32</f>
        <v>0</v>
      </c>
    </row>
    <row r="33" spans="1:8" s="84" customFormat="1" ht="15" x14ac:dyDescent="0.25">
      <c r="A33" s="118" t="s">
        <v>20</v>
      </c>
      <c r="B33" s="119"/>
      <c r="C33" s="119"/>
      <c r="D33" s="83"/>
      <c r="E33" s="82"/>
      <c r="F33" s="81">
        <f>F31+F32</f>
        <v>0</v>
      </c>
      <c r="G33" s="38"/>
      <c r="H33" s="38"/>
    </row>
    <row r="34" spans="1:8" x14ac:dyDescent="0.2">
      <c r="A34" s="42"/>
      <c r="C34" s="85"/>
      <c r="D34" s="50"/>
      <c r="E34" s="51"/>
      <c r="F34" s="85"/>
      <c r="G34" s="84"/>
      <c r="H34" s="84"/>
    </row>
    <row r="35" spans="1:8" ht="15" x14ac:dyDescent="0.25">
      <c r="A35" s="116" t="s">
        <v>12</v>
      </c>
      <c r="B35" s="117"/>
      <c r="C35" s="117"/>
      <c r="D35" s="86"/>
      <c r="E35" s="87"/>
      <c r="F35" s="88">
        <f>F33-F28</f>
        <v>0</v>
      </c>
    </row>
  </sheetData>
  <sheetProtection selectLockedCells="1" selectUnlockedCells="1"/>
  <mergeCells count="5">
    <mergeCell ref="C2:F2"/>
    <mergeCell ref="A35:C35"/>
    <mergeCell ref="A28:C28"/>
    <mergeCell ref="A33:C33"/>
    <mergeCell ref="A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Avgiftsberäkning</vt:lpstr>
      <vt:lpstr>Uträkningen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Hult, Ingela</dc:creator>
  <cp:lastModifiedBy>Ingela Hult</cp:lastModifiedBy>
  <cp:lastPrinted>2016-12-13T10:42:38Z</cp:lastPrinted>
  <dcterms:created xsi:type="dcterms:W3CDTF">2016-12-12T12:36:26Z</dcterms:created>
  <dcterms:modified xsi:type="dcterms:W3CDTF">2026-01-08T10:23:48Z</dcterms:modified>
</cp:coreProperties>
</file>